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D12" authorId="0">
      <text>
        <r>
          <rPr>
            <sz val="10"/>
            <rFont val="Arial"/>
            <family val="2"/>
          </rPr>
          <t>Existing Contract Price</t>
        </r>
      </text>
    </comment>
    <comment ref="B16" authorId="0">
      <text>
        <r>
          <rPr>
            <sz val="10"/>
            <rFont val="Arial"/>
            <family val="2"/>
          </rPr>
          <t>New Handsets and/or SIM cards</t>
        </r>
      </text>
    </comment>
    <comment ref="C16" authorId="0">
      <text>
        <r>
          <rPr>
            <sz val="10"/>
            <rFont val="Arial"/>
            <family val="2"/>
          </rPr>
          <t>Cost of new Handsets and/or SIM cards</t>
        </r>
      </text>
    </comment>
    <comment ref="D17" authorId="0">
      <text>
        <r>
          <rPr>
            <sz val="10"/>
            <rFont val="Arial"/>
            <family val="2"/>
          </rPr>
          <t>New Monthly Cell Bill</t>
        </r>
      </text>
    </comment>
  </commentList>
</comments>
</file>

<file path=xl/sharedStrings.xml><?xml version="1.0" encoding="utf-8"?>
<sst xmlns="http://schemas.openxmlformats.org/spreadsheetml/2006/main" count="79" uniqueCount="55">
  <si>
    <r>
      <t xml:space="preserve">(c) </t>
    </r>
    <r>
      <rPr>
        <sz val="10"/>
        <color indexed="12"/>
        <rFont val="Arial"/>
        <family val="2"/>
      </rPr>
      <t>Gubmints.com</t>
    </r>
  </si>
  <si>
    <t xml:space="preserve">Savings Comparison – Cell Phone Plan Switch </t>
  </si>
  <si>
    <r>
      <t>Instructions</t>
    </r>
    <r>
      <rPr>
        <sz val="10"/>
        <rFont val="Arial"/>
        <family val="2"/>
      </rPr>
      <t xml:space="preserve">: Fill in </t>
    </r>
  </si>
  <si>
    <t>Dark Cells to</t>
  </si>
  <si>
    <t>calculate your savings !</t>
  </si>
  <si>
    <t xml:space="preserve">Switching Costs </t>
  </si>
  <si>
    <t>Date--&gt;</t>
  </si>
  <si>
    <t>Months in contract</t>
  </si>
  <si>
    <t>Contract</t>
  </si>
  <si>
    <t>Term. Fees</t>
  </si>
  <si>
    <t>New Phones</t>
  </si>
  <si>
    <t>Term Fee</t>
  </si>
  <si>
    <t xml:space="preserve">Termination </t>
  </si>
  <si>
    <t>Mrs.</t>
  </si>
  <si>
    <t>Fees --&gt;</t>
  </si>
  <si>
    <t>Gubmints</t>
  </si>
  <si>
    <t>Jr GubMints</t>
  </si>
  <si>
    <t>“Do nothing” Monthly Bill</t>
  </si>
  <si>
    <t>Option  1</t>
  </si>
  <si>
    <t>Straight Talk x2 + Airvoice</t>
  </si>
  <si>
    <t>New SIM Cards--&gt;</t>
  </si>
  <si>
    <t>OneTime</t>
  </si>
  <si>
    <t>New Monthy Bill</t>
  </si>
  <si>
    <t>Montly Savings</t>
  </si>
  <si>
    <t>Switching Cost</t>
  </si>
  <si>
    <t>Breakeven (months)</t>
  </si>
  <si>
    <r>
      <t>1</t>
    </r>
    <r>
      <rPr>
        <vertAlign val="superscript"/>
        <sz val="10"/>
        <rFont val="Arial"/>
        <family val="2"/>
      </rPr>
      <t>st</t>
    </r>
    <r>
      <rPr>
        <sz val="10"/>
        <rFont val="Arial"/>
        <family val="2"/>
      </rPr>
      <t xml:space="preserve"> Yr Savings</t>
    </r>
  </si>
  <si>
    <t>Option 2</t>
  </si>
  <si>
    <t>Ting</t>
  </si>
  <si>
    <t>New Phones--&gt;</t>
  </si>
  <si>
    <t>2Km/1kTxt/500Mb</t>
  </si>
  <si>
    <t>Monthly Savings</t>
  </si>
  <si>
    <t>1st Yr Savings</t>
  </si>
  <si>
    <t>Option  3</t>
  </si>
  <si>
    <t>Tingx2 + Airvoice</t>
  </si>
  <si>
    <t>New Phones + SIM</t>
  </si>
  <si>
    <t>Option  4</t>
  </si>
  <si>
    <t>Airvoice x3</t>
  </si>
  <si>
    <t>ETF Per Device - 5/27/2013</t>
  </si>
  <si>
    <t>$325 less $10 per month completed on each device (smartphone devices)</t>
  </si>
  <si>
    <t>(less 180)</t>
  </si>
  <si>
    <t>is 145 per device = 300 to kill 2</t>
  </si>
  <si>
    <t xml:space="preserve"> is 80 at last month</t>
  </si>
  <si>
    <t>OW $150 less $4/month completed on each device.</t>
  </si>
  <si>
    <t>(less 72)</t>
  </si>
  <si>
    <t>is $75 to kill</t>
  </si>
  <si>
    <t>50 at last month</t>
  </si>
  <si>
    <t>45 plus 20 plus ten = $75/month savings</t>
  </si>
  <si>
    <t>High Water Marks</t>
  </si>
  <si>
    <t>Minutes</t>
  </si>
  <si>
    <t>MegBytes</t>
  </si>
  <si>
    <t>Texts</t>
  </si>
  <si>
    <t>Eddie</t>
  </si>
  <si>
    <t>Cathy</t>
  </si>
  <si>
    <t>infinite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</si>
</sst>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MM/DD/YY"/>
    <numFmt numFmtId="166" formatCode="[$$-409]#,##0.00;[RED]\-[$$-409]#,##0.00"/>
    <numFmt numFmtId="167" formatCode="GENERAL"/>
  </numFmts>
  <fonts count="10">
    <font>
      <sz val="10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sz val="12"/>
      <name val="Arial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7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 horizontal="right"/>
    </xf>
    <xf numFmtId="164" fontId="0" fillId="2" borderId="0" xfId="0" applyFont="1" applyFill="1" applyAlignment="1">
      <alignment/>
    </xf>
    <xf numFmtId="164" fontId="4" fillId="0" borderId="0" xfId="0" applyFont="1" applyAlignment="1">
      <alignment horizontal="center"/>
    </xf>
    <xf numFmtId="165" fontId="0" fillId="0" borderId="0" xfId="0" applyNumberFormat="1" applyAlignment="1">
      <alignment/>
    </xf>
    <xf numFmtId="164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4" fontId="5" fillId="0" borderId="0" xfId="0" applyFont="1" applyAlignment="1">
      <alignment horizontal="right"/>
    </xf>
    <xf numFmtId="164" fontId="3" fillId="0" borderId="0" xfId="0" applyFont="1" applyAlignment="1">
      <alignment/>
    </xf>
    <xf numFmtId="164" fontId="3" fillId="0" borderId="0" xfId="0" applyNumberFormat="1" applyFont="1" applyAlignment="1">
      <alignment horizontal="center"/>
    </xf>
    <xf numFmtId="164" fontId="0" fillId="3" borderId="0" xfId="0" applyFill="1" applyAlignment="1">
      <alignment/>
    </xf>
    <xf numFmtId="164" fontId="0" fillId="2" borderId="0" xfId="0" applyNumberFormat="1" applyFill="1" applyAlignment="1">
      <alignment/>
    </xf>
    <xf numFmtId="164" fontId="0" fillId="4" borderId="0" xfId="0" applyNumberFormat="1" applyFill="1" applyAlignment="1">
      <alignment/>
    </xf>
    <xf numFmtId="164" fontId="0" fillId="3" borderId="0" xfId="0" applyNumberFormat="1" applyFill="1" applyAlignment="1">
      <alignment/>
    </xf>
    <xf numFmtId="166" fontId="0" fillId="3" borderId="0" xfId="0" applyNumberFormat="1" applyFill="1" applyAlignment="1">
      <alignment/>
    </xf>
    <xf numFmtId="164" fontId="2" fillId="2" borderId="0" xfId="0" applyNumberFormat="1" applyFont="1" applyFill="1" applyAlignment="1">
      <alignment/>
    </xf>
    <xf numFmtId="164" fontId="2" fillId="0" borderId="0" xfId="0" applyNumberFormat="1" applyFont="1" applyAlignment="1">
      <alignment/>
    </xf>
    <xf numFmtId="164" fontId="4" fillId="0" borderId="0" xfId="0" applyFont="1" applyAlignment="1">
      <alignment/>
    </xf>
    <xf numFmtId="164" fontId="5" fillId="0" borderId="0" xfId="0" applyFont="1" applyAlignment="1">
      <alignment/>
    </xf>
    <xf numFmtId="164" fontId="0" fillId="2" borderId="0" xfId="0" applyFill="1" applyAlignment="1">
      <alignment/>
    </xf>
    <xf numFmtId="164" fontId="0" fillId="0" borderId="0" xfId="0" applyNumberFormat="1" applyAlignment="1">
      <alignment/>
    </xf>
    <xf numFmtId="164" fontId="6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164" fontId="0" fillId="5" borderId="0" xfId="0" applyFill="1" applyAlignment="1">
      <alignment/>
    </xf>
    <xf numFmtId="164" fontId="0" fillId="0" borderId="0" xfId="0" applyAlignment="1">
      <alignment/>
    </xf>
    <xf numFmtId="164" fontId="8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gubmints.com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workbookViewId="0" topLeftCell="A1">
      <selection activeCell="D5" sqref="D5:J5"/>
    </sheetView>
  </sheetViews>
  <sheetFormatPr defaultColWidth="12.57421875" defaultRowHeight="12.75"/>
  <cols>
    <col min="1" max="1" width="16.421875" style="0" customWidth="1"/>
    <col min="2" max="2" width="13.28125" style="0" customWidth="1"/>
    <col min="3" max="16384" width="11.57421875" style="0" customWidth="1"/>
  </cols>
  <sheetData>
    <row r="1" spans="1:2" ht="12">
      <c r="A1" t="s">
        <v>0</v>
      </c>
      <c r="B1" s="1" t="s">
        <v>1</v>
      </c>
    </row>
    <row r="2" ht="12">
      <c r="B2" s="1"/>
    </row>
    <row r="3" spans="1:3" ht="12">
      <c r="A3" s="2" t="s">
        <v>2</v>
      </c>
      <c r="B3" s="3" t="s">
        <v>3</v>
      </c>
      <c r="C3" t="s">
        <v>4</v>
      </c>
    </row>
    <row r="4" spans="4:10" ht="12">
      <c r="D4" s="4" t="s">
        <v>5</v>
      </c>
      <c r="E4" s="4"/>
      <c r="F4" s="4"/>
      <c r="G4" s="4"/>
      <c r="H4" s="4"/>
      <c r="I4" s="4"/>
      <c r="J4" s="4"/>
    </row>
    <row r="5" spans="2:10" ht="12">
      <c r="B5" t="s">
        <v>6</v>
      </c>
      <c r="D5" s="5">
        <v>41244</v>
      </c>
      <c r="E5" s="5">
        <v>41275</v>
      </c>
      <c r="F5" s="5">
        <v>41306</v>
      </c>
      <c r="G5" s="5">
        <v>41334</v>
      </c>
      <c r="H5" s="5">
        <v>41365</v>
      </c>
      <c r="I5" s="5">
        <v>41395</v>
      </c>
      <c r="J5" s="5">
        <v>41426</v>
      </c>
    </row>
    <row r="6" spans="2:10" ht="12">
      <c r="B6" t="s">
        <v>7</v>
      </c>
      <c r="C6" s="6"/>
      <c r="D6" s="7">
        <v>18</v>
      </c>
      <c r="E6" s="7">
        <v>19</v>
      </c>
      <c r="F6" s="7">
        <v>20</v>
      </c>
      <c r="G6" s="7">
        <v>21</v>
      </c>
      <c r="H6" s="7">
        <v>22</v>
      </c>
      <c r="I6" s="7">
        <v>23</v>
      </c>
      <c r="J6" s="7">
        <v>0</v>
      </c>
    </row>
    <row r="7" spans="1:10" ht="12">
      <c r="A7" s="8" t="s">
        <v>8</v>
      </c>
      <c r="B7" s="9" t="s">
        <v>9</v>
      </c>
      <c r="C7" s="10" t="s">
        <v>10</v>
      </c>
      <c r="D7" s="10" t="s">
        <v>11</v>
      </c>
      <c r="E7" s="10" t="s">
        <v>11</v>
      </c>
      <c r="F7" s="10" t="s">
        <v>11</v>
      </c>
      <c r="G7" s="10" t="s">
        <v>11</v>
      </c>
      <c r="H7" s="10" t="s">
        <v>11</v>
      </c>
      <c r="I7" s="10" t="s">
        <v>11</v>
      </c>
      <c r="J7" s="10" t="s">
        <v>11</v>
      </c>
    </row>
    <row r="8" spans="1:10" ht="12.75">
      <c r="A8" s="8" t="s">
        <v>12</v>
      </c>
      <c r="B8" t="s">
        <v>13</v>
      </c>
      <c r="C8" s="11">
        <v>15</v>
      </c>
      <c r="D8" s="12">
        <f>IF(D6=0,0,325-(10*D6))</f>
        <v>145</v>
      </c>
      <c r="E8" s="13">
        <f>IF(E6=0,0,325-(10*E6))</f>
        <v>135</v>
      </c>
      <c r="F8" s="13">
        <f>IF(F6=0,0,325-(10*F6))</f>
        <v>125</v>
      </c>
      <c r="G8" s="13">
        <f>IF(G6=0,0,325-(10*G6))</f>
        <v>115</v>
      </c>
      <c r="H8" s="13">
        <f>IF(H6=0,0,325-(10*H6))</f>
        <v>105</v>
      </c>
      <c r="I8" s="13">
        <f>IF(I6=0,0,325-(10*I6))</f>
        <v>95</v>
      </c>
      <c r="J8" s="13">
        <f>IF(J6=0,0,325-(10*J6))</f>
        <v>0</v>
      </c>
    </row>
    <row r="9" spans="1:10" ht="12.75">
      <c r="A9" s="8" t="s">
        <v>14</v>
      </c>
      <c r="B9" t="s">
        <v>15</v>
      </c>
      <c r="C9" s="14">
        <f>265-100</f>
        <v>165</v>
      </c>
      <c r="D9" s="12">
        <f>IF(D6=0,0,325-(10*D6))</f>
        <v>145</v>
      </c>
      <c r="E9" s="13">
        <f>IF(E6=0,0,325-(10*E6))</f>
        <v>135</v>
      </c>
      <c r="F9" s="13">
        <f>IF(F6=0,0,325-(10*F6))</f>
        <v>125</v>
      </c>
      <c r="G9" s="13">
        <f>IF(G6=0,0,325-(10*G6))</f>
        <v>115</v>
      </c>
      <c r="H9" s="13">
        <f>IF(H6=0,0,325-(10*H6))</f>
        <v>105</v>
      </c>
      <c r="I9" s="13">
        <f>IF(I6=0,0,325-(10*I6))</f>
        <v>95</v>
      </c>
      <c r="J9" s="13">
        <f>IF(J6=0,0,325-(10*J6))</f>
        <v>0</v>
      </c>
    </row>
    <row r="10" spans="2:10" ht="12.75">
      <c r="B10" t="s">
        <v>16</v>
      </c>
      <c r="C10" s="15">
        <v>15</v>
      </c>
      <c r="D10" s="12">
        <f>IF(D6=0,0,150-(4*D$6))</f>
        <v>78</v>
      </c>
      <c r="E10" s="13">
        <f>IF(E6=0,0,150-(4*E$6))</f>
        <v>74</v>
      </c>
      <c r="F10" s="13">
        <f>IF(F6=0,0,150-(4*F$6))</f>
        <v>70</v>
      </c>
      <c r="G10" s="13">
        <f>IF(G6=0,0,150-(4*G$6))</f>
        <v>66</v>
      </c>
      <c r="H10" s="13">
        <f>IF(H6=0,0,150-(4*H$6))</f>
        <v>62</v>
      </c>
      <c r="I10" s="13">
        <f>IF(I6=0,0,150-(4*I$6))</f>
        <v>58</v>
      </c>
      <c r="J10" s="13">
        <f>IF(J6=0,0,150-(4*J$6))</f>
        <v>0</v>
      </c>
    </row>
    <row r="12" spans="2:10" ht="12.75">
      <c r="B12" s="1" t="s">
        <v>17</v>
      </c>
      <c r="D12" s="16">
        <f>140</f>
        <v>140</v>
      </c>
      <c r="E12" s="17">
        <f>$D$12</f>
        <v>140</v>
      </c>
      <c r="F12" s="17">
        <f>$D$12</f>
        <v>140</v>
      </c>
      <c r="G12" s="17">
        <f>$D$12</f>
        <v>140</v>
      </c>
      <c r="H12" s="17">
        <f>$D$12</f>
        <v>140</v>
      </c>
      <c r="I12" s="17">
        <f>$D$12</f>
        <v>140</v>
      </c>
      <c r="J12" s="17">
        <f>$D$12</f>
        <v>140</v>
      </c>
    </row>
    <row r="15" spans="1:2" ht="12.75">
      <c r="A15" s="18" t="s">
        <v>18</v>
      </c>
      <c r="B15" s="18" t="s">
        <v>19</v>
      </c>
    </row>
    <row r="16" spans="1:3" ht="12">
      <c r="A16" s="19" t="s">
        <v>20</v>
      </c>
      <c r="B16" t="s">
        <v>21</v>
      </c>
      <c r="C16" s="20">
        <v>45</v>
      </c>
    </row>
    <row r="17" spans="2:10" ht="12">
      <c r="B17" t="s">
        <v>22</v>
      </c>
      <c r="D17" s="12">
        <f>90+10</f>
        <v>100</v>
      </c>
      <c r="E17" s="21">
        <f>$D$17</f>
        <v>100</v>
      </c>
      <c r="F17" s="21">
        <f>$D$17</f>
        <v>100</v>
      </c>
      <c r="G17" s="21">
        <f>$D$17</f>
        <v>100</v>
      </c>
      <c r="H17" s="21">
        <f>$D$17</f>
        <v>100</v>
      </c>
      <c r="I17" s="21">
        <f>$D$17</f>
        <v>100</v>
      </c>
      <c r="J17" s="21">
        <f>$D$17</f>
        <v>100</v>
      </c>
    </row>
    <row r="18" spans="2:10" ht="12">
      <c r="B18" t="s">
        <v>23</v>
      </c>
      <c r="D18" s="17">
        <f>D17-D12</f>
        <v>-40</v>
      </c>
      <c r="E18" s="21">
        <f>E17-E12</f>
        <v>-40</v>
      </c>
      <c r="F18" s="21">
        <f>F17-F12</f>
        <v>-40</v>
      </c>
      <c r="G18" s="21">
        <f>G17-G12</f>
        <v>-40</v>
      </c>
      <c r="H18" s="21">
        <f>H17-H12</f>
        <v>-40</v>
      </c>
      <c r="I18" s="21">
        <f>I17-I12</f>
        <v>-40</v>
      </c>
      <c r="J18" s="21">
        <f>J17-J12</f>
        <v>-40</v>
      </c>
    </row>
    <row r="19" spans="2:10" ht="12">
      <c r="B19" t="s">
        <v>24</v>
      </c>
      <c r="D19" s="21">
        <f>$C$16+SUM(D8:D10)</f>
        <v>413</v>
      </c>
      <c r="E19" s="21">
        <f>$C$16+SUM(E8:E10)</f>
        <v>389</v>
      </c>
      <c r="F19" s="21">
        <f>$C$16+SUM(F8:F10)</f>
        <v>365</v>
      </c>
      <c r="G19" s="21">
        <f>$C$16+SUM(G8:G10)</f>
        <v>341</v>
      </c>
      <c r="H19" s="21">
        <f>$C$16+SUM(H8:H10)</f>
        <v>317</v>
      </c>
      <c r="I19" s="21">
        <f>$C$16+SUM(I8:I10)</f>
        <v>293</v>
      </c>
      <c r="J19" s="21">
        <f>$C$16+SUM(J8:J10)</f>
        <v>45</v>
      </c>
    </row>
    <row r="20" spans="2:10" ht="12">
      <c r="B20" t="s">
        <v>25</v>
      </c>
      <c r="D20" s="22">
        <f>D19/-D18</f>
        <v>10.325</v>
      </c>
      <c r="E20" s="23">
        <f>E19/-E18</f>
        <v>9.725</v>
      </c>
      <c r="F20" s="23">
        <f>F19/-F18</f>
        <v>9.125</v>
      </c>
      <c r="G20" s="23">
        <f>G19/-G18</f>
        <v>8.525</v>
      </c>
      <c r="H20" s="23">
        <f>H19/-H18</f>
        <v>7.925</v>
      </c>
      <c r="I20" s="23">
        <f>I19/-I18</f>
        <v>7.325</v>
      </c>
      <c r="J20" s="22">
        <f>J19/-J18</f>
        <v>1.125</v>
      </c>
    </row>
    <row r="21" spans="2:10" ht="12">
      <c r="B21" t="s">
        <v>26</v>
      </c>
      <c r="D21" s="22">
        <f>D18*11+D19</f>
        <v>-27</v>
      </c>
      <c r="E21" s="23">
        <f>E18*11+E19</f>
        <v>-51</v>
      </c>
      <c r="F21" s="23">
        <f>F18*11+F19</f>
        <v>-75</v>
      </c>
      <c r="G21" s="23">
        <f>G18*11+G19</f>
        <v>-99</v>
      </c>
      <c r="H21" s="23">
        <f>H18*11+H19</f>
        <v>-123</v>
      </c>
      <c r="I21" s="23">
        <f>I18*11+I19</f>
        <v>-147</v>
      </c>
      <c r="J21" s="22">
        <f>J18*11+J19</f>
        <v>-395</v>
      </c>
    </row>
    <row r="23" spans="1:2" ht="12">
      <c r="A23" s="18" t="s">
        <v>27</v>
      </c>
      <c r="B23" s="18" t="s">
        <v>28</v>
      </c>
    </row>
    <row r="24" spans="1:3" ht="12">
      <c r="A24" s="19" t="s">
        <v>29</v>
      </c>
      <c r="B24" t="s">
        <v>21</v>
      </c>
      <c r="C24" s="20">
        <v>270</v>
      </c>
    </row>
    <row r="25" spans="2:10" ht="12">
      <c r="B25" t="s">
        <v>22</v>
      </c>
      <c r="C25" t="s">
        <v>30</v>
      </c>
      <c r="D25" s="24">
        <v>71</v>
      </c>
      <c r="E25" s="25">
        <f>$D$25</f>
        <v>71</v>
      </c>
      <c r="F25" s="25">
        <f>$D$25</f>
        <v>71</v>
      </c>
      <c r="G25" s="25">
        <f>$D$25</f>
        <v>71</v>
      </c>
      <c r="H25" s="25">
        <f>$D$25</f>
        <v>71</v>
      </c>
      <c r="I25" s="25">
        <f>$D$25</f>
        <v>71</v>
      </c>
      <c r="J25" s="25">
        <f>$D$25</f>
        <v>71</v>
      </c>
    </row>
    <row r="26" spans="2:10" ht="12">
      <c r="B26" t="s">
        <v>31</v>
      </c>
      <c r="D26" s="17">
        <f>D25-D12</f>
        <v>-69</v>
      </c>
      <c r="E26" s="21">
        <f>E25-E12</f>
        <v>-69</v>
      </c>
      <c r="F26" s="21">
        <f>F25-F12</f>
        <v>-69</v>
      </c>
      <c r="G26" s="21">
        <f>G25-G12</f>
        <v>-69</v>
      </c>
      <c r="H26" s="21">
        <f>H25-H12</f>
        <v>-69</v>
      </c>
      <c r="I26" s="21">
        <f>I25-I12</f>
        <v>-69</v>
      </c>
      <c r="J26" s="21">
        <f>J25-J12</f>
        <v>-69</v>
      </c>
    </row>
    <row r="27" spans="2:10" ht="12">
      <c r="B27" t="s">
        <v>24</v>
      </c>
      <c r="D27" s="21">
        <f>$C$24+SUM(D8:D10)</f>
        <v>638</v>
      </c>
      <c r="E27" s="21">
        <f>$C$24+SUM(E8:E10)</f>
        <v>614</v>
      </c>
      <c r="F27" s="21">
        <f>$C$24+SUM(F8:F10)</f>
        <v>590</v>
      </c>
      <c r="G27" s="21">
        <f>$C$24+SUM(G8:G10)</f>
        <v>566</v>
      </c>
      <c r="H27" s="21">
        <f>$C$24+SUM(H8:H10)</f>
        <v>542</v>
      </c>
      <c r="I27" s="21">
        <f>$C$24+SUM(I8:I10)</f>
        <v>518</v>
      </c>
      <c r="J27" s="21">
        <f>$C$24+SUM(J8:J10)</f>
        <v>270</v>
      </c>
    </row>
    <row r="28" spans="2:10" ht="12">
      <c r="B28" t="s">
        <v>25</v>
      </c>
      <c r="D28" s="22">
        <f>D27/-D26</f>
        <v>9.246376811594203</v>
      </c>
      <c r="E28" s="23">
        <f>E27/-E26</f>
        <v>8.898550724637682</v>
      </c>
      <c r="F28" s="23">
        <f>F27/-F26</f>
        <v>8.55072463768116</v>
      </c>
      <c r="G28" s="23">
        <f>G27/-G26</f>
        <v>8.202898550724637</v>
      </c>
      <c r="H28" s="23">
        <f>H27/-H26</f>
        <v>7.855072463768116</v>
      </c>
      <c r="I28" s="23">
        <f>I27/-I26</f>
        <v>7.507246376811594</v>
      </c>
      <c r="J28" s="22">
        <f>J27/-J26</f>
        <v>3.9130434782608696</v>
      </c>
    </row>
    <row r="29" spans="2:10" ht="12">
      <c r="B29" t="s">
        <v>32</v>
      </c>
      <c r="D29" s="22">
        <f>D26*11+D27</f>
        <v>-121</v>
      </c>
      <c r="E29" s="23">
        <f>E26*11+E27</f>
        <v>-145</v>
      </c>
      <c r="F29" s="23">
        <f>F26*11+F27</f>
        <v>-169</v>
      </c>
      <c r="G29" s="23">
        <f>G26*11+G27</f>
        <v>-193</v>
      </c>
      <c r="H29" s="23">
        <f>H26*11+H27</f>
        <v>-217</v>
      </c>
      <c r="I29" s="23">
        <f>I26*11+I27</f>
        <v>-241</v>
      </c>
      <c r="J29" s="22">
        <f>J26*11+J27</f>
        <v>-489</v>
      </c>
    </row>
    <row r="31" spans="1:2" ht="12.75">
      <c r="A31" s="18" t="s">
        <v>33</v>
      </c>
      <c r="B31" s="18" t="s">
        <v>34</v>
      </c>
    </row>
    <row r="32" spans="1:3" ht="12">
      <c r="A32" s="19" t="s">
        <v>35</v>
      </c>
      <c r="B32" t="s">
        <v>21</v>
      </c>
      <c r="C32" s="12">
        <f>180+15</f>
        <v>195</v>
      </c>
    </row>
    <row r="33" spans="2:10" ht="12">
      <c r="B33" t="s">
        <v>22</v>
      </c>
      <c r="C33" t="s">
        <v>30</v>
      </c>
      <c r="D33" s="20">
        <v>75</v>
      </c>
      <c r="E33" s="25">
        <f>$D$33</f>
        <v>75</v>
      </c>
      <c r="F33" s="25">
        <f>$D$33</f>
        <v>75</v>
      </c>
      <c r="G33" s="25">
        <f>$D$33</f>
        <v>75</v>
      </c>
      <c r="H33" s="25">
        <f>$D$33</f>
        <v>75</v>
      </c>
      <c r="I33" s="25">
        <f>$D$33</f>
        <v>75</v>
      </c>
      <c r="J33" s="25">
        <f>$D$33</f>
        <v>75</v>
      </c>
    </row>
    <row r="34" spans="2:10" ht="12">
      <c r="B34" t="s">
        <v>31</v>
      </c>
      <c r="D34" s="17">
        <f>D33-D12</f>
        <v>-65</v>
      </c>
      <c r="E34" s="21">
        <f>E33-E12</f>
        <v>-65</v>
      </c>
      <c r="F34" s="21">
        <f>F33-F12</f>
        <v>-65</v>
      </c>
      <c r="G34" s="21">
        <f>G33-G12</f>
        <v>-65</v>
      </c>
      <c r="H34" s="21">
        <f>H33-H12</f>
        <v>-65</v>
      </c>
      <c r="I34" s="21">
        <f>I33-I12</f>
        <v>-65</v>
      </c>
      <c r="J34" s="21">
        <f>J33-J12</f>
        <v>-65</v>
      </c>
    </row>
    <row r="35" spans="2:10" ht="12">
      <c r="B35" t="s">
        <v>24</v>
      </c>
      <c r="D35" s="21">
        <f>$C$32+SUM(D8:D10)</f>
        <v>563</v>
      </c>
      <c r="E35" s="21">
        <f>$C$32+SUM(E8:E10)</f>
        <v>539</v>
      </c>
      <c r="F35" s="21">
        <f>$C$32+SUM(F8:F10)</f>
        <v>515</v>
      </c>
      <c r="G35" s="21">
        <f>$C$32+SUM(G8:G10)</f>
        <v>491</v>
      </c>
      <c r="H35" s="21">
        <f>$C$32+SUM(H8:H10)</f>
        <v>467</v>
      </c>
      <c r="I35" s="21">
        <f>$C$32+SUM(I8:I10)</f>
        <v>443</v>
      </c>
      <c r="J35" s="21">
        <f>$C$32+SUM(J8:J10)</f>
        <v>195</v>
      </c>
    </row>
    <row r="36" spans="2:10" ht="12">
      <c r="B36" t="s">
        <v>25</v>
      </c>
      <c r="D36" s="22">
        <f>D35/-D34</f>
        <v>8.661538461538461</v>
      </c>
      <c r="E36" s="23">
        <f>E35/-E34</f>
        <v>8.292307692307693</v>
      </c>
      <c r="F36" s="23">
        <f>F35/-F34</f>
        <v>7.923076923076923</v>
      </c>
      <c r="G36" s="23">
        <f>G35/-G34</f>
        <v>7.553846153846154</v>
      </c>
      <c r="H36" s="23">
        <f>H35/-H34</f>
        <v>7.184615384615385</v>
      </c>
      <c r="I36" s="23">
        <f>I35/-I34</f>
        <v>6.815384615384615</v>
      </c>
      <c r="J36" s="22">
        <f>J35/-J34</f>
        <v>3</v>
      </c>
    </row>
    <row r="37" spans="2:10" ht="12">
      <c r="B37" t="s">
        <v>32</v>
      </c>
      <c r="D37" s="22">
        <f>D34*11+D35</f>
        <v>-152</v>
      </c>
      <c r="E37" s="23">
        <f>E34*11+E35</f>
        <v>-176</v>
      </c>
      <c r="F37" s="23">
        <f>F34*11+F35</f>
        <v>-200</v>
      </c>
      <c r="G37" s="23">
        <f>G34*11+G35</f>
        <v>-224</v>
      </c>
      <c r="H37" s="23">
        <f>H34*11+H35</f>
        <v>-248</v>
      </c>
      <c r="I37" s="23">
        <f>I34*11+I35</f>
        <v>-272</v>
      </c>
      <c r="J37" s="22">
        <f>J34*11+J35</f>
        <v>-520</v>
      </c>
    </row>
    <row r="39" spans="1:2" ht="12.75">
      <c r="A39" s="18" t="s">
        <v>36</v>
      </c>
      <c r="B39" s="18" t="s">
        <v>37</v>
      </c>
    </row>
    <row r="40" spans="1:3" ht="12">
      <c r="A40" s="19" t="s">
        <v>20</v>
      </c>
      <c r="B40" t="s">
        <v>21</v>
      </c>
      <c r="C40" s="12">
        <f>5+5+20</f>
        <v>30</v>
      </c>
    </row>
    <row r="41" spans="2:10" ht="12">
      <c r="B41" t="s">
        <v>22</v>
      </c>
      <c r="D41" s="12">
        <f>35+40+10</f>
        <v>85</v>
      </c>
      <c r="E41" s="21">
        <f>$D$41</f>
        <v>85</v>
      </c>
      <c r="F41" s="21">
        <f>$D$41</f>
        <v>85</v>
      </c>
      <c r="G41" s="21">
        <f>$D$41</f>
        <v>85</v>
      </c>
      <c r="H41" s="21">
        <f>$D$41</f>
        <v>85</v>
      </c>
      <c r="I41" s="21">
        <f>$D$41</f>
        <v>85</v>
      </c>
      <c r="J41" s="21">
        <f>$D$41</f>
        <v>85</v>
      </c>
    </row>
    <row r="42" spans="2:10" ht="12">
      <c r="B42" t="s">
        <v>31</v>
      </c>
      <c r="D42" s="17">
        <f>D41-D12</f>
        <v>-55</v>
      </c>
      <c r="E42" s="21">
        <f>E41-E12</f>
        <v>-55</v>
      </c>
      <c r="F42" s="21">
        <f>F41-F12</f>
        <v>-55</v>
      </c>
      <c r="G42" s="21">
        <f>G41-G12</f>
        <v>-55</v>
      </c>
      <c r="H42" s="21">
        <f>H41-H12</f>
        <v>-55</v>
      </c>
      <c r="I42" s="21">
        <f>I41-I12</f>
        <v>-55</v>
      </c>
      <c r="J42" s="21">
        <f>J41-J12</f>
        <v>-55</v>
      </c>
    </row>
    <row r="43" spans="2:10" ht="12">
      <c r="B43" t="s">
        <v>24</v>
      </c>
      <c r="D43" s="21">
        <f>$C$40+SUM(D8:D10)</f>
        <v>398</v>
      </c>
      <c r="E43" s="21">
        <f>$C$40+SUM(E8:E10)</f>
        <v>374</v>
      </c>
      <c r="F43" s="21">
        <f>$C$40+SUM(F8:F10)</f>
        <v>350</v>
      </c>
      <c r="G43" s="21">
        <f>$C$40+SUM(G8:G10)</f>
        <v>326</v>
      </c>
      <c r="H43" s="21">
        <f>$C$40+SUM(H8:H10)</f>
        <v>302</v>
      </c>
      <c r="I43" s="21">
        <f>$C$40+SUM(I8:I10)</f>
        <v>278</v>
      </c>
      <c r="J43" s="21">
        <f>$C$40+SUM(J8:J10)</f>
        <v>30</v>
      </c>
    </row>
    <row r="44" spans="2:10" ht="12">
      <c r="B44" t="s">
        <v>25</v>
      </c>
      <c r="D44" s="22">
        <f>D43/-D42</f>
        <v>7.236363636363636</v>
      </c>
      <c r="E44" s="23">
        <f>E43/-E42</f>
        <v>6.8</v>
      </c>
      <c r="F44" s="23">
        <f>F43/-F42</f>
        <v>6.363636363636363</v>
      </c>
      <c r="G44" s="23">
        <f>G43/-G42</f>
        <v>5.927272727272728</v>
      </c>
      <c r="H44" s="23">
        <f>H43/-H42</f>
        <v>5.490909090909091</v>
      </c>
      <c r="I44" s="23">
        <f>I43/-I42</f>
        <v>5.054545454545455</v>
      </c>
      <c r="J44" s="22">
        <f>J43/-J42</f>
        <v>0.5454545454545454</v>
      </c>
    </row>
    <row r="45" spans="2:10" ht="12">
      <c r="B45" t="s">
        <v>32</v>
      </c>
      <c r="D45" s="22">
        <f>D42*11+D43</f>
        <v>-207</v>
      </c>
      <c r="E45" s="23">
        <f>E42*11+E43</f>
        <v>-231</v>
      </c>
      <c r="F45" s="23">
        <f>F42*11+F43</f>
        <v>-255</v>
      </c>
      <c r="G45" s="23">
        <f>G42*11+G43</f>
        <v>-279</v>
      </c>
      <c r="H45" s="23">
        <f>H42*11+H43</f>
        <v>-303</v>
      </c>
      <c r="I45" s="23">
        <f>I42*11+I43</f>
        <v>-327</v>
      </c>
      <c r="J45" s="22">
        <f>J42*11+J43</f>
        <v>-575</v>
      </c>
    </row>
  </sheetData>
  <sheetProtection selectLockedCells="1" selectUnlockedCells="1"/>
  <mergeCells count="1">
    <mergeCell ref="D4:J4"/>
  </mergeCells>
  <hyperlinks>
    <hyperlink ref="A1" r:id="rId1" display="Gubmints.com"/>
  </hyperlinks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0"/>
  <sheetViews>
    <sheetView workbookViewId="0" topLeftCell="A1">
      <selection activeCell="A18" activeCellId="1" sqref="D5:J5 A18"/>
    </sheetView>
  </sheetViews>
  <sheetFormatPr defaultColWidth="12.57421875" defaultRowHeight="12.75"/>
  <cols>
    <col min="1" max="16384" width="11.57421875" style="0" customWidth="1"/>
  </cols>
  <sheetData>
    <row r="1" ht="14.25">
      <c r="A1" s="26" t="s">
        <v>38</v>
      </c>
    </row>
    <row r="2" ht="14.25">
      <c r="A2" s="26"/>
    </row>
    <row r="3" ht="14.25">
      <c r="A3" s="26" t="s">
        <v>39</v>
      </c>
    </row>
    <row r="4" ht="14.25">
      <c r="A4" s="26" t="s">
        <v>40</v>
      </c>
    </row>
    <row r="5" ht="14.25">
      <c r="A5" s="26" t="s">
        <v>41</v>
      </c>
    </row>
    <row r="6" ht="14.25">
      <c r="A6" s="26" t="s">
        <v>42</v>
      </c>
    </row>
    <row r="7" ht="14.25">
      <c r="A7" s="26"/>
    </row>
    <row r="8" ht="14.25">
      <c r="A8" s="26"/>
    </row>
    <row r="9" ht="14.25">
      <c r="A9" s="26" t="s">
        <v>43</v>
      </c>
    </row>
    <row r="10" ht="14.25">
      <c r="A10" s="26" t="s">
        <v>44</v>
      </c>
    </row>
    <row r="11" ht="14.25">
      <c r="A11" s="26" t="s">
        <v>45</v>
      </c>
    </row>
    <row r="12" ht="14.25">
      <c r="A12" s="26" t="s">
        <v>46</v>
      </c>
    </row>
    <row r="13" ht="14.25">
      <c r="A13" s="26"/>
    </row>
    <row r="14" ht="14.25">
      <c r="A14" s="26"/>
    </row>
    <row r="15" ht="14.25">
      <c r="A15" s="26" t="s">
        <v>47</v>
      </c>
    </row>
    <row r="17" ht="12">
      <c r="A17" t="s">
        <v>48</v>
      </c>
    </row>
    <row r="18" spans="2:4" ht="12">
      <c r="B18" t="s">
        <v>49</v>
      </c>
      <c r="C18" t="s">
        <v>50</v>
      </c>
      <c r="D18" t="s">
        <v>51</v>
      </c>
    </row>
    <row r="19" spans="1:3" ht="12">
      <c r="A19" t="s">
        <v>52</v>
      </c>
      <c r="B19">
        <v>500</v>
      </c>
      <c r="C19">
        <v>200</v>
      </c>
    </row>
    <row r="20" spans="1:4" ht="12">
      <c r="A20" t="s">
        <v>53</v>
      </c>
      <c r="B20">
        <v>850</v>
      </c>
      <c r="C20">
        <v>500</v>
      </c>
      <c r="D20" t="s">
        <v>54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D5:J5 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189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Eddie W</dc:creator>
  <cp:keywords/>
  <dc:description/>
  <cp:lastModifiedBy>Eddie W</cp:lastModifiedBy>
  <dcterms:created xsi:type="dcterms:W3CDTF">2012-11-23T18:43:34Z</dcterms:created>
  <dcterms:modified xsi:type="dcterms:W3CDTF">2013-03-01T02:52:01Z</dcterms:modified>
  <cp:category/>
  <cp:version/>
  <cp:contentType/>
  <cp:contentStatus/>
  <cp:revision>4</cp:revision>
</cp:coreProperties>
</file>